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120" activeTab="0"/>
  </bookViews>
  <sheets>
    <sheet name="Rotary-r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Damon Pattison</author>
    <author>Adam </author>
  </authors>
  <commentList>
    <comment ref="E16" authorId="0">
      <text>
        <r>
          <rPr>
            <b/>
            <sz val="8"/>
            <rFont val="Tahoma"/>
            <family val="2"/>
          </rPr>
          <t>Damon Pattison:</t>
        </r>
        <r>
          <rPr>
            <sz val="8"/>
            <rFont val="Tahoma"/>
            <family val="2"/>
          </rPr>
          <t xml:space="preserve">
15 сек. - это оптимальное время для сдаивания и протирания </t>
        </r>
      </text>
    </comment>
    <comment ref="A6" authorId="1">
      <text>
        <r>
          <rPr>
            <sz val="9"/>
            <rFont val="Tahoma"/>
            <family val="2"/>
          </rPr>
          <t>введите общее кол-во мест в карусели</t>
        </r>
      </text>
    </comment>
    <comment ref="A10" authorId="1">
      <text>
        <r>
          <rPr>
            <sz val="9"/>
            <rFont val="Tahoma"/>
            <family val="2"/>
          </rPr>
          <t>введите время, затрачиваемое на смену стойла</t>
        </r>
      </text>
    </comment>
    <comment ref="A12" authorId="1">
      <text>
        <r>
          <rPr>
            <sz val="9"/>
            <rFont val="Tahoma"/>
            <family val="2"/>
          </rPr>
          <t xml:space="preserve">стойла, прошедшие нанесение раствора после дойки и до нанесения раствора перед дойкой. Стойла, где животные не доятся и не проходят подготовку к доению. 
</t>
        </r>
      </text>
    </comment>
    <comment ref="A14" authorId="0">
      <text>
        <r>
          <rPr>
            <b/>
            <sz val="8"/>
            <rFont val="Tahoma"/>
            <family val="2"/>
          </rPr>
          <t>Damon Pattison:</t>
        </r>
        <r>
          <rPr>
            <sz val="8"/>
            <rFont val="Tahoma"/>
            <family val="2"/>
          </rPr>
          <t xml:space="preserve">
Введите № стойла для нанесения раствора перед дойкой</t>
        </r>
      </text>
    </comment>
    <comment ref="A16" authorId="1">
      <text>
        <r>
          <rPr>
            <sz val="9"/>
            <rFont val="Tahoma"/>
            <family val="2"/>
          </rPr>
          <t xml:space="preserve"> процедура производится через 30 сек.после обмакивания сосков </t>
        </r>
      </text>
    </comment>
    <comment ref="A18" authorId="1">
      <text>
        <r>
          <rPr>
            <sz val="9"/>
            <rFont val="Tahoma"/>
            <family val="2"/>
          </rPr>
          <t>Присоединение выполняется через 78 сек.после сдаивания и протирания</t>
        </r>
      </text>
    </comment>
    <comment ref="A20" authorId="1">
      <text>
        <r>
          <rPr>
            <sz val="9"/>
            <rFont val="Tahoma"/>
            <family val="2"/>
          </rPr>
          <t>Время от присоединеия до нанесения раствора после дойки</t>
        </r>
      </text>
    </comment>
    <comment ref="A28" authorId="1">
      <text>
        <r>
          <rPr>
            <sz val="9"/>
            <rFont val="Tahoma"/>
            <family val="2"/>
          </rPr>
          <t>Измерение времени оборотов/стойло, минус время остановки доильного зала, 2й круг доения коровы и пустые стойловые места.</t>
        </r>
      </text>
    </comment>
    <comment ref="A32" authorId="1">
      <text>
        <r>
          <rPr>
            <sz val="9"/>
            <rFont val="Tahoma"/>
            <family val="2"/>
          </rPr>
          <t xml:space="preserve">(15 сек. на сдаивание и протирание)
</t>
        </r>
      </text>
    </comment>
    <comment ref="A34" authorId="1">
      <text>
        <r>
          <rPr>
            <sz val="9"/>
            <rFont val="Tahoma"/>
            <family val="2"/>
          </rPr>
          <t xml:space="preserve">(10 сек. на сдаивание и протирание)
</t>
        </r>
      </text>
    </comment>
    <comment ref="F25" authorId="1">
      <text>
        <r>
          <rPr>
            <sz val="9"/>
            <rFont val="Tahoma"/>
            <family val="2"/>
          </rPr>
          <t xml:space="preserve">7-ми часовая смена
</t>
        </r>
      </text>
    </comment>
    <comment ref="G25" authorId="1">
      <text>
        <r>
          <rPr>
            <sz val="9"/>
            <rFont val="Tahoma"/>
            <family val="2"/>
          </rPr>
          <t xml:space="preserve">смена длительностью 10час. 30мин.
</t>
        </r>
      </text>
    </comment>
    <comment ref="A30" authorId="1">
      <text>
        <r>
          <rPr>
            <sz val="9"/>
            <rFont val="Tahoma"/>
            <family val="2"/>
          </rPr>
          <t>Введите фактическое кол-во коров/час</t>
        </r>
      </text>
    </comment>
  </commentList>
</comments>
</file>

<file path=xl/sharedStrings.xml><?xml version="1.0" encoding="utf-8"?>
<sst xmlns="http://schemas.openxmlformats.org/spreadsheetml/2006/main" count="45" uniqueCount="39">
  <si>
    <t xml:space="preserve"> </t>
  </si>
  <si>
    <t>3x</t>
  </si>
  <si>
    <t>2x</t>
  </si>
  <si>
    <t>Идеальная Процедура Доения для Эффективного Производства</t>
  </si>
  <si>
    <t>Количество стойловых мест</t>
  </si>
  <si>
    <t>Время для 1 оборота</t>
  </si>
  <si>
    <t>Чередование стойл</t>
  </si>
  <si>
    <r>
      <t xml:space="preserve">Количество </t>
    </r>
    <r>
      <rPr>
        <b/>
        <sz val="14"/>
        <color indexed="27"/>
        <rFont val="Arial"/>
        <family val="2"/>
      </rPr>
      <t>стойл ожидания</t>
    </r>
  </si>
  <si>
    <r>
      <t xml:space="preserve">№ стойла для </t>
    </r>
    <r>
      <rPr>
        <b/>
        <sz val="11"/>
        <color indexed="13"/>
        <rFont val="Arial"/>
        <family val="2"/>
      </rPr>
      <t>нанесения раствора перед дойкой</t>
    </r>
  </si>
  <si>
    <r>
      <t xml:space="preserve">№ стойла для </t>
    </r>
    <r>
      <rPr>
        <b/>
        <sz val="12"/>
        <color indexed="13"/>
        <rFont val="Arial"/>
        <family val="2"/>
      </rPr>
      <t>сдаивания и протирания</t>
    </r>
  </si>
  <si>
    <r>
      <t xml:space="preserve">№ стойла для </t>
    </r>
    <r>
      <rPr>
        <b/>
        <sz val="14"/>
        <color indexed="10"/>
        <rFont val="Arial"/>
        <family val="2"/>
      </rPr>
      <t>присоединения</t>
    </r>
  </si>
  <si>
    <r>
      <t xml:space="preserve">Макс.время аппарата </t>
    </r>
    <r>
      <rPr>
        <b/>
        <sz val="14"/>
        <color indexed="22"/>
        <rFont val="Arial"/>
        <family val="2"/>
      </rPr>
      <t>в действии</t>
    </r>
  </si>
  <si>
    <r>
      <t xml:space="preserve">№ стойла для </t>
    </r>
    <r>
      <rPr>
        <b/>
        <sz val="11"/>
        <color indexed="12"/>
        <rFont val="Arial"/>
        <family val="2"/>
      </rPr>
      <t>нанесения раствора после дойки</t>
    </r>
  </si>
  <si>
    <t>обороты/час</t>
  </si>
  <si>
    <t>Макс.количество коров/час</t>
  </si>
  <si>
    <t>% эффективности от производительности доильного зала</t>
  </si>
  <si>
    <t>Мин.кол-во операторов, необходимое для наилучшей процедуры доения</t>
  </si>
  <si>
    <r>
      <t>Мин.кол-во операторов, необходимое для минимальной процедуры доения</t>
    </r>
    <r>
      <rPr>
        <b/>
        <sz val="14"/>
        <rFont val="Arial"/>
        <family val="2"/>
      </rPr>
      <t xml:space="preserve"> </t>
    </r>
  </si>
  <si>
    <t>сек</t>
  </si>
  <si>
    <t>или</t>
  </si>
  <si>
    <t>мин</t>
  </si>
  <si>
    <t>/ ч</t>
  </si>
  <si>
    <t>операторов</t>
  </si>
  <si>
    <t>время соприкосновения раствора с соском</t>
  </si>
  <si>
    <t>время стимулирования</t>
  </si>
  <si>
    <t>время задержки</t>
  </si>
  <si>
    <t>время доения</t>
  </si>
  <si>
    <t>нанесение раствора после дойки</t>
  </si>
  <si>
    <t>стойла ожидания</t>
  </si>
  <si>
    <t>=</t>
  </si>
  <si>
    <r>
      <rPr>
        <b/>
        <u val="single"/>
        <sz val="14"/>
        <rFont val="Arial"/>
        <family val="2"/>
      </rPr>
      <t>Фактическая</t>
    </r>
    <r>
      <rPr>
        <b/>
        <sz val="14"/>
        <rFont val="Arial"/>
        <family val="2"/>
      </rPr>
      <t xml:space="preserve"> эффективность от производительности доильного зала</t>
    </r>
  </si>
  <si>
    <t>мл / корову</t>
  </si>
  <si>
    <t>Расход дез.средства для обработки сосков до и после доения</t>
  </si>
  <si>
    <t>Салфетки</t>
  </si>
  <si>
    <t>шт / корову</t>
  </si>
  <si>
    <t>смена 3x</t>
  </si>
  <si>
    <t>день 3x</t>
  </si>
  <si>
    <t>литры</t>
  </si>
  <si>
    <t>−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</si>
</sst>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4"/>
      <color indexed="18"/>
      <name val="Arial"/>
      <family val="2"/>
    </font>
    <font>
      <b/>
      <sz val="14"/>
      <color indexed="10"/>
      <name val="Arial"/>
      <family val="2"/>
    </font>
    <font>
      <b/>
      <sz val="20"/>
      <color indexed="62"/>
      <name val="Arial"/>
      <family val="2"/>
    </font>
    <font>
      <sz val="20"/>
      <color indexed="62"/>
      <name val="Arial"/>
      <family val="2"/>
    </font>
    <font>
      <b/>
      <sz val="14"/>
      <color indexed="22"/>
      <name val="Arial"/>
      <family val="2"/>
    </font>
    <font>
      <sz val="9"/>
      <name val="Tahoma"/>
      <family val="2"/>
    </font>
    <font>
      <b/>
      <sz val="14"/>
      <color indexed="27"/>
      <name val="Arial"/>
      <family val="2"/>
    </font>
    <font>
      <b/>
      <sz val="11"/>
      <name val="Arial"/>
      <family val="2"/>
    </font>
    <font>
      <b/>
      <sz val="11"/>
      <color indexed="13"/>
      <name val="Arial"/>
      <family val="2"/>
    </font>
    <font>
      <b/>
      <sz val="12"/>
      <name val="Arial"/>
      <family val="2"/>
    </font>
    <font>
      <b/>
      <sz val="12"/>
      <color indexed="13"/>
      <name val="Arial"/>
      <family val="2"/>
    </font>
    <font>
      <b/>
      <sz val="11"/>
      <color indexed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0.5"/>
      <color indexed="8"/>
      <name val="Arial"/>
      <family val="2"/>
    </font>
    <font>
      <b/>
      <sz val="17"/>
      <color indexed="26"/>
      <name val="Arial"/>
      <family val="2"/>
    </font>
    <font>
      <b/>
      <sz val="12"/>
      <color indexed="1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1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 quotePrefix="1">
      <alignment/>
    </xf>
    <xf numFmtId="0" fontId="3" fillId="34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6" fillId="35" borderId="0" xfId="0" applyFont="1" applyFill="1" applyAlignment="1">
      <alignment horizontal="center"/>
    </xf>
    <xf numFmtId="0" fontId="3" fillId="36" borderId="0" xfId="0" applyFont="1" applyFill="1" applyAlignment="1">
      <alignment wrapText="1"/>
    </xf>
    <xf numFmtId="0" fontId="3" fillId="36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2" fillId="37" borderId="10" xfId="0" applyFont="1" applyFill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3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9" fontId="2" fillId="37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 quotePrefix="1">
      <alignment vertical="center"/>
    </xf>
    <xf numFmtId="0" fontId="2" fillId="33" borderId="0" xfId="0" applyFont="1" applyFill="1" applyAlignment="1">
      <alignment horizontal="center" vertical="center"/>
    </xf>
    <xf numFmtId="172" fontId="2" fillId="33" borderId="0" xfId="0" applyNumberFormat="1" applyFont="1" applyFill="1" applyAlignment="1">
      <alignment vertical="center"/>
    </xf>
    <xf numFmtId="0" fontId="2" fillId="38" borderId="0" xfId="0" applyFont="1" applyFill="1" applyBorder="1" applyAlignment="1">
      <alignment/>
    </xf>
    <xf numFmtId="0" fontId="2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vertical="center"/>
    </xf>
    <xf numFmtId="9" fontId="2" fillId="38" borderId="0" xfId="0" applyNumberFormat="1" applyFont="1" applyFill="1" applyBorder="1" applyAlignment="1">
      <alignment horizontal="center" vertical="center"/>
    </xf>
    <xf numFmtId="9" fontId="2" fillId="33" borderId="0" xfId="0" applyNumberFormat="1" applyFont="1" applyFill="1" applyAlignment="1">
      <alignment horizontal="left" vertical="center"/>
    </xf>
    <xf numFmtId="0" fontId="2" fillId="37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35" borderId="0" xfId="0" applyFill="1" applyAlignment="1">
      <alignment/>
    </xf>
    <xf numFmtId="49" fontId="36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FFFFCC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erfect </a:t>
            </a:r>
            <a:r>
              <a:rPr lang="en-US" cap="none" sz="1700" b="1" i="0" u="none" baseline="0">
                <a:solidFill>
                  <a:srgbClr val="FFFFCC"/>
                </a:solidFill>
                <a:latin typeface="Arial"/>
                <a:ea typeface="Arial"/>
                <a:cs typeface="Arial"/>
              </a:rPr>
              <a:t>R</a:t>
            </a: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outine for </a:t>
            </a:r>
            <a:r>
              <a:rPr lang="en-US" cap="none" sz="1700" b="1" i="0" u="none" baseline="0">
                <a:solidFill>
                  <a:srgbClr val="FFFFCC"/>
                </a:solidFill>
                <a:latin typeface="Arial"/>
                <a:ea typeface="Arial"/>
                <a:cs typeface="Arial"/>
              </a:rPr>
              <a:t>E</a:t>
            </a: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fficient </a:t>
            </a:r>
            <a:r>
              <a:rPr lang="en-US" cap="none" sz="1700" b="1" i="0" u="none" baseline="0">
                <a:solidFill>
                  <a:srgbClr val="FFFFCC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roduction</a:t>
            </a:r>
          </a:p>
        </c:rich>
      </c:tx>
      <c:layout>
        <c:manualLayout>
          <c:xMode val="factor"/>
          <c:yMode val="factor"/>
          <c:x val="0.0027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35"/>
          <c:y val="0.3495"/>
          <c:w val="0.5125"/>
          <c:h val="0.394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FF"/>
                  </a:gs>
                  <a:gs pos="50000">
                    <a:srgbClr val="DBDBDB"/>
                  </a:gs>
                  <a:gs pos="100000">
                    <a:srgbClr val="FFFFF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'Rotary-r'!$K$6:$K$11</c:f>
              <c:strCache/>
            </c:strRef>
          </c:cat>
          <c:val>
            <c:numRef>
              <c:f>'Rotary-r'!$L$6:$L$11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0.3835</cdr:y>
    </cdr:from>
    <cdr:to>
      <cdr:x>0.54675</cdr:x>
      <cdr:y>0.42675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19475" y="3400425"/>
          <a:ext cx="3143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2266950</xdr:colOff>
      <xdr:row>2</xdr:row>
      <xdr:rowOff>228600</xdr:rowOff>
    </xdr:to>
    <xdr:pic>
      <xdr:nvPicPr>
        <xdr:cNvPr id="1" name="Picture 128" descr="Rota-Tech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257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2</xdr:row>
      <xdr:rowOff>371475</xdr:rowOff>
    </xdr:from>
    <xdr:to>
      <xdr:col>17</xdr:col>
      <xdr:colOff>495300</xdr:colOff>
      <xdr:row>39</xdr:row>
      <xdr:rowOff>142875</xdr:rowOff>
    </xdr:to>
    <xdr:graphicFrame>
      <xdr:nvGraphicFramePr>
        <xdr:cNvPr id="2" name="Chart 282"/>
        <xdr:cNvGraphicFramePr/>
      </xdr:nvGraphicFramePr>
      <xdr:xfrm>
        <a:off x="6915150" y="1133475"/>
        <a:ext cx="6848475" cy="888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53.57421875" style="0" customWidth="1"/>
    <col min="3" max="3" width="3.00390625" style="0" customWidth="1"/>
    <col min="4" max="4" width="10.7109375" style="0" customWidth="1"/>
    <col min="5" max="5" width="8.00390625" style="0" customWidth="1"/>
    <col min="6" max="6" width="7.421875" style="0" customWidth="1"/>
    <col min="11" max="11" width="15.7109375" style="0" customWidth="1"/>
  </cols>
  <sheetData>
    <row r="1" spans="1:18" ht="30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30">
      <c r="A2" s="11"/>
      <c r="B2" s="21" t="s">
        <v>3</v>
      </c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10"/>
      <c r="O2" s="10"/>
      <c r="P2" s="10"/>
      <c r="Q2" s="10"/>
      <c r="R2" s="10"/>
    </row>
    <row r="3" spans="1:18" ht="30">
      <c r="A3" s="11"/>
      <c r="B3" s="11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2.75">
      <c r="A4" s="3"/>
      <c r="B4" s="3"/>
      <c r="C4" s="3"/>
      <c r="D4" s="3"/>
      <c r="E4" s="3"/>
      <c r="F4" s="3"/>
      <c r="G4" s="3"/>
      <c r="H4" s="3"/>
      <c r="I4" s="3"/>
      <c r="J4" s="3"/>
      <c r="K4" s="9"/>
      <c r="R4" s="10"/>
    </row>
    <row r="5" spans="1:18" ht="12.75">
      <c r="A5" s="3"/>
      <c r="B5" s="3"/>
      <c r="C5" s="3"/>
      <c r="D5" s="3"/>
      <c r="E5" s="3"/>
      <c r="F5" s="3"/>
      <c r="G5" s="3"/>
      <c r="H5" s="3"/>
      <c r="I5" s="3"/>
      <c r="J5" s="3"/>
      <c r="K5" s="9"/>
      <c r="R5" s="10"/>
    </row>
    <row r="6" spans="1:24" ht="18">
      <c r="A6" s="8" t="s">
        <v>4</v>
      </c>
      <c r="B6" s="16">
        <v>60</v>
      </c>
      <c r="C6" s="32"/>
      <c r="D6" s="1"/>
      <c r="E6" s="1"/>
      <c r="F6" s="1"/>
      <c r="G6" s="3"/>
      <c r="H6" s="3"/>
      <c r="I6" s="3"/>
      <c r="J6" s="3"/>
      <c r="K6" s="25" t="s">
        <v>28</v>
      </c>
      <c r="L6">
        <f>$B$12*$B$10</f>
        <v>60</v>
      </c>
      <c r="R6" s="10"/>
      <c r="X6">
        <v>100</v>
      </c>
    </row>
    <row r="7" spans="1:24" ht="18">
      <c r="A7" s="2"/>
      <c r="B7" s="1"/>
      <c r="C7" s="1"/>
      <c r="D7" s="1"/>
      <c r="E7" s="1"/>
      <c r="F7" s="1"/>
      <c r="G7" s="3"/>
      <c r="H7" s="3"/>
      <c r="I7" s="3"/>
      <c r="J7" s="3"/>
      <c r="K7" s="26" t="s">
        <v>27</v>
      </c>
      <c r="L7">
        <f>2*B10</f>
        <v>20</v>
      </c>
      <c r="R7" s="10"/>
      <c r="X7">
        <v>90</v>
      </c>
    </row>
    <row r="8" spans="1:24" ht="18">
      <c r="A8" s="8" t="s">
        <v>5</v>
      </c>
      <c r="B8" s="1">
        <f>B10*B6</f>
        <v>600</v>
      </c>
      <c r="C8" s="1"/>
      <c r="D8" s="1" t="s">
        <v>18</v>
      </c>
      <c r="E8" s="5" t="s">
        <v>19</v>
      </c>
      <c r="F8" s="1">
        <f>B8/60</f>
        <v>10</v>
      </c>
      <c r="G8" s="1" t="s">
        <v>20</v>
      </c>
      <c r="H8" s="3"/>
      <c r="I8" s="3"/>
      <c r="J8" s="3"/>
      <c r="K8" s="25" t="s">
        <v>26</v>
      </c>
      <c r="L8">
        <f>$B$20*60</f>
        <v>402</v>
      </c>
      <c r="R8" s="10"/>
      <c r="X8">
        <v>80</v>
      </c>
    </row>
    <row r="9" spans="1:24" ht="18">
      <c r="A9" s="2"/>
      <c r="B9" s="1"/>
      <c r="C9" s="1"/>
      <c r="D9" s="1"/>
      <c r="E9" s="1"/>
      <c r="F9" s="1"/>
      <c r="G9" s="3"/>
      <c r="H9" s="3"/>
      <c r="I9" s="3"/>
      <c r="J9" s="3"/>
      <c r="K9" s="25" t="s">
        <v>25</v>
      </c>
      <c r="L9">
        <f>($B$18-$B$16)*$B$10</f>
        <v>78</v>
      </c>
      <c r="R9" s="10"/>
      <c r="X9">
        <v>72</v>
      </c>
    </row>
    <row r="10" spans="1:24" ht="18">
      <c r="A10" s="8" t="s">
        <v>6</v>
      </c>
      <c r="B10" s="16">
        <v>10</v>
      </c>
      <c r="C10" s="32"/>
      <c r="D10" s="1" t="s">
        <v>18</v>
      </c>
      <c r="E10" s="1"/>
      <c r="F10" s="1"/>
      <c r="G10" s="3"/>
      <c r="H10" s="3"/>
      <c r="I10" s="3"/>
      <c r="J10" s="3"/>
      <c r="K10" s="25" t="s">
        <v>24</v>
      </c>
      <c r="L10">
        <f>($E$16-$B$16)*$B$10</f>
        <v>15</v>
      </c>
      <c r="R10" s="10"/>
      <c r="X10">
        <v>60</v>
      </c>
    </row>
    <row r="11" spans="1:24" ht="18">
      <c r="A11" s="2"/>
      <c r="B11" s="1"/>
      <c r="C11" s="1"/>
      <c r="D11" s="1"/>
      <c r="E11" s="1"/>
      <c r="F11" s="1"/>
      <c r="G11" s="3"/>
      <c r="H11" s="3"/>
      <c r="I11" s="3"/>
      <c r="J11" s="3"/>
      <c r="K11" s="25" t="s">
        <v>23</v>
      </c>
      <c r="L11">
        <f>($B$16-$B$14)*$B$10</f>
        <v>30</v>
      </c>
      <c r="R11" s="10"/>
      <c r="X11">
        <v>50</v>
      </c>
    </row>
    <row r="12" spans="1:24" ht="18">
      <c r="A12" s="8" t="s">
        <v>7</v>
      </c>
      <c r="B12" s="1">
        <f>6+(B14-1)</f>
        <v>6</v>
      </c>
      <c r="C12" s="1"/>
      <c r="D12" s="1"/>
      <c r="E12" s="1"/>
      <c r="F12" s="1"/>
      <c r="G12" s="3"/>
      <c r="H12" s="3"/>
      <c r="I12" s="3"/>
      <c r="J12" s="3"/>
      <c r="K12" s="9"/>
      <c r="R12" s="10"/>
      <c r="X12">
        <v>40</v>
      </c>
    </row>
    <row r="13" spans="1:24" ht="18">
      <c r="A13" s="2"/>
      <c r="B13" s="1"/>
      <c r="C13" s="1"/>
      <c r="D13" s="1"/>
      <c r="E13" s="1"/>
      <c r="F13" s="1"/>
      <c r="G13" s="3"/>
      <c r="H13" s="3"/>
      <c r="I13" s="3"/>
      <c r="J13" s="3"/>
      <c r="K13" s="9"/>
      <c r="R13" s="10"/>
      <c r="X13">
        <v>32</v>
      </c>
    </row>
    <row r="14" spans="1:24" ht="18">
      <c r="A14" s="22" t="s">
        <v>8</v>
      </c>
      <c r="B14" s="16">
        <v>1</v>
      </c>
      <c r="C14" s="32"/>
      <c r="D14" s="1"/>
      <c r="E14" s="1"/>
      <c r="F14" s="1"/>
      <c r="G14" s="3"/>
      <c r="H14" s="3"/>
      <c r="I14" s="3"/>
      <c r="J14" s="3"/>
      <c r="K14" s="9"/>
      <c r="R14" s="10"/>
      <c r="X14">
        <v>24</v>
      </c>
    </row>
    <row r="15" spans="1:18" ht="18">
      <c r="A15" s="2"/>
      <c r="B15" s="1"/>
      <c r="C15" s="1"/>
      <c r="D15" s="1"/>
      <c r="E15" s="1"/>
      <c r="F15" s="1"/>
      <c r="G15" s="3"/>
      <c r="H15" s="3"/>
      <c r="I15" s="3"/>
      <c r="J15" s="3"/>
      <c r="K15" s="9"/>
      <c r="R15" s="10"/>
    </row>
    <row r="16" spans="1:18" ht="18.75">
      <c r="A16" s="23" t="s">
        <v>9</v>
      </c>
      <c r="B16" s="4">
        <f>30/B10+B14</f>
        <v>4</v>
      </c>
      <c r="C16" s="4"/>
      <c r="D16" s="42" t="s">
        <v>38</v>
      </c>
      <c r="E16" s="4">
        <f>(15/$B$10)+$B$16</f>
        <v>5.5</v>
      </c>
      <c r="F16" s="1"/>
      <c r="G16" s="3"/>
      <c r="H16" s="3"/>
      <c r="I16" s="3"/>
      <c r="J16" s="3"/>
      <c r="K16" s="9"/>
      <c r="R16" s="10"/>
    </row>
    <row r="17" spans="1:18" ht="18">
      <c r="A17" s="2"/>
      <c r="B17" s="4"/>
      <c r="C17" s="4"/>
      <c r="D17" s="1"/>
      <c r="E17" s="1"/>
      <c r="F17" s="1"/>
      <c r="G17" s="3"/>
      <c r="H17" s="3"/>
      <c r="I17" s="3"/>
      <c r="J17" s="3"/>
      <c r="K17" s="9"/>
      <c r="R17" s="10"/>
    </row>
    <row r="18" spans="1:18" ht="18">
      <c r="A18" s="8" t="s">
        <v>10</v>
      </c>
      <c r="B18" s="4">
        <f>(78/$B$10)+$B$16</f>
        <v>11.8</v>
      </c>
      <c r="C18" s="4"/>
      <c r="D18" s="1"/>
      <c r="E18" s="1"/>
      <c r="F18" s="1"/>
      <c r="G18" s="3"/>
      <c r="H18" s="3"/>
      <c r="I18" s="3"/>
      <c r="J18" s="3"/>
      <c r="K18" s="9"/>
      <c r="R18" s="10"/>
    </row>
    <row r="19" spans="1:18" ht="18">
      <c r="A19" s="2"/>
      <c r="B19" s="4"/>
      <c r="C19" s="4"/>
      <c r="D19" s="1"/>
      <c r="E19" s="1"/>
      <c r="F19" s="1"/>
      <c r="G19" s="3"/>
      <c r="H19" s="3"/>
      <c r="I19" s="3"/>
      <c r="J19" s="3"/>
      <c r="K19" s="9"/>
      <c r="R19" s="10"/>
    </row>
    <row r="20" spans="1:18" ht="18">
      <c r="A20" s="8" t="s">
        <v>11</v>
      </c>
      <c r="B20" s="1">
        <f>((B22-B18)*B10)/60</f>
        <v>6.7</v>
      </c>
      <c r="C20" s="1"/>
      <c r="D20" s="1" t="s">
        <v>20</v>
      </c>
      <c r="E20" s="1"/>
      <c r="F20" s="3"/>
      <c r="G20" s="3"/>
      <c r="H20" s="3"/>
      <c r="I20" s="3"/>
      <c r="J20" s="3"/>
      <c r="K20" s="9"/>
      <c r="R20" s="10"/>
    </row>
    <row r="21" spans="1:18" ht="18">
      <c r="A21" s="2"/>
      <c r="B21" s="4"/>
      <c r="C21" s="4"/>
      <c r="D21" s="1"/>
      <c r="E21" s="1"/>
      <c r="F21" s="1"/>
      <c r="G21" s="3"/>
      <c r="H21" s="3"/>
      <c r="I21" s="3"/>
      <c r="J21" s="3"/>
      <c r="K21" s="9"/>
      <c r="R21" s="10"/>
    </row>
    <row r="22" spans="1:18" ht="18">
      <c r="A22" s="24" t="s">
        <v>12</v>
      </c>
      <c r="B22" s="4">
        <f>B6-(B12+2)</f>
        <v>52</v>
      </c>
      <c r="C22" s="4"/>
      <c r="D22" s="1"/>
      <c r="E22" s="1"/>
      <c r="F22" s="1"/>
      <c r="G22" s="3"/>
      <c r="H22" s="3"/>
      <c r="I22" s="3"/>
      <c r="J22" s="3"/>
      <c r="K22" s="9"/>
      <c r="R22" s="10"/>
    </row>
    <row r="23" spans="1:18" ht="18">
      <c r="A23" s="2"/>
      <c r="B23" s="4"/>
      <c r="C23" s="4"/>
      <c r="D23" s="1"/>
      <c r="E23" s="1"/>
      <c r="F23" s="1"/>
      <c r="G23" s="3"/>
      <c r="H23" s="3"/>
      <c r="I23" s="3"/>
      <c r="J23" s="3"/>
      <c r="K23" s="9"/>
      <c r="R23" s="10"/>
    </row>
    <row r="24" spans="1:18" ht="18">
      <c r="A24" s="8" t="s">
        <v>13</v>
      </c>
      <c r="B24" s="6">
        <f>60/F8</f>
        <v>6</v>
      </c>
      <c r="C24" s="6"/>
      <c r="D24" s="1"/>
      <c r="E24" s="1"/>
      <c r="F24" s="1"/>
      <c r="G24" s="3"/>
      <c r="H24" s="3"/>
      <c r="I24" s="3"/>
      <c r="J24" s="3"/>
      <c r="K24" s="9"/>
      <c r="R24" s="10"/>
    </row>
    <row r="25" spans="1:18" ht="12.75">
      <c r="A25" s="3"/>
      <c r="B25" s="3"/>
      <c r="C25" s="3"/>
      <c r="D25" s="3"/>
      <c r="E25" s="3"/>
      <c r="F25" s="15" t="s">
        <v>1</v>
      </c>
      <c r="G25" s="15" t="s">
        <v>2</v>
      </c>
      <c r="H25" s="3"/>
      <c r="I25" s="3"/>
      <c r="J25" s="3"/>
      <c r="K25" s="9"/>
      <c r="R25" s="10"/>
    </row>
    <row r="26" spans="1:18" ht="18">
      <c r="A26" s="8" t="s">
        <v>14</v>
      </c>
      <c r="B26" s="1" t="s">
        <v>0</v>
      </c>
      <c r="C26" s="1"/>
      <c r="D26" s="1">
        <f>(60/F8)*B6</f>
        <v>360</v>
      </c>
      <c r="E26" s="7" t="s">
        <v>21</v>
      </c>
      <c r="F26" s="5">
        <f>D26*7</f>
        <v>2520</v>
      </c>
      <c r="G26" s="5">
        <f>D26*10.5</f>
        <v>3780</v>
      </c>
      <c r="H26" s="3"/>
      <c r="I26" s="3"/>
      <c r="J26" s="3"/>
      <c r="K26" s="9"/>
      <c r="R26" s="10"/>
    </row>
    <row r="27" spans="1:1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9"/>
      <c r="R27" s="10"/>
    </row>
    <row r="28" spans="1:18" ht="36.75" customHeight="1">
      <c r="A28" s="12" t="s">
        <v>15</v>
      </c>
      <c r="B28" s="27">
        <v>0.8</v>
      </c>
      <c r="C28" s="35"/>
      <c r="D28" s="28">
        <f>D26*B28</f>
        <v>288</v>
      </c>
      <c r="E28" s="29" t="s">
        <v>21</v>
      </c>
      <c r="F28" s="30">
        <f>D28*7</f>
        <v>2016</v>
      </c>
      <c r="G28" s="30">
        <f>D28*10.5</f>
        <v>3024</v>
      </c>
      <c r="H28" s="3"/>
      <c r="I28" s="3"/>
      <c r="J28" s="3"/>
      <c r="K28" s="9"/>
      <c r="R28" s="10"/>
    </row>
    <row r="29" spans="1:1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9"/>
      <c r="R29" s="10"/>
    </row>
    <row r="30" spans="1:18" s="40" customFormat="1" ht="34.5" customHeight="1">
      <c r="A30" s="12" t="s">
        <v>30</v>
      </c>
      <c r="B30" s="37">
        <v>300</v>
      </c>
      <c r="C30" s="34" t="s">
        <v>29</v>
      </c>
      <c r="D30" s="36">
        <f>B30/D26</f>
        <v>0.8333333333333334</v>
      </c>
      <c r="E30" s="38"/>
      <c r="F30" s="38"/>
      <c r="G30" s="38"/>
      <c r="H30" s="38"/>
      <c r="I30" s="38"/>
      <c r="J30" s="38"/>
      <c r="K30" s="39"/>
      <c r="R30" s="41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9"/>
      <c r="R31" s="10"/>
    </row>
    <row r="32" spans="1:18" ht="37.5" customHeight="1">
      <c r="A32" s="12" t="s">
        <v>16</v>
      </c>
      <c r="B32" s="31">
        <f>1+(15/B10)+1+1</f>
        <v>4.5</v>
      </c>
      <c r="C32" s="31"/>
      <c r="D32" s="28" t="s">
        <v>22</v>
      </c>
      <c r="E32" s="3"/>
      <c r="F32" s="3"/>
      <c r="G32" s="3"/>
      <c r="H32" s="3"/>
      <c r="I32" s="3"/>
      <c r="J32" s="3"/>
      <c r="K32" s="9"/>
      <c r="R32" s="10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R33" s="10"/>
    </row>
    <row r="34" spans="1:18" ht="36.75" customHeight="1">
      <c r="A34" s="12" t="s">
        <v>17</v>
      </c>
      <c r="B34" s="31">
        <f>1+(10/B10)+1+1</f>
        <v>4</v>
      </c>
      <c r="C34" s="31"/>
      <c r="D34" s="28" t="s">
        <v>22</v>
      </c>
      <c r="E34" s="3"/>
      <c r="F34" s="3"/>
      <c r="G34" s="3"/>
      <c r="H34" s="3"/>
      <c r="I34" s="3"/>
      <c r="J34" s="3"/>
      <c r="K34" s="9"/>
      <c r="R34" s="10"/>
    </row>
    <row r="35" spans="1:18" ht="12.75">
      <c r="A35" s="3"/>
      <c r="B35" s="14" t="s">
        <v>31</v>
      </c>
      <c r="C35" s="14"/>
      <c r="D35" s="3"/>
      <c r="E35" s="15" t="s">
        <v>35</v>
      </c>
      <c r="F35" s="15" t="s">
        <v>0</v>
      </c>
      <c r="G35" s="15" t="s">
        <v>36</v>
      </c>
      <c r="H35" s="3"/>
      <c r="I35" s="3"/>
      <c r="J35" s="3"/>
      <c r="K35" s="9"/>
      <c r="R35" s="10"/>
    </row>
    <row r="36" spans="1:18" ht="36" customHeight="1">
      <c r="A36" s="12" t="s">
        <v>32</v>
      </c>
      <c r="B36" s="18">
        <v>15</v>
      </c>
      <c r="C36" s="33"/>
      <c r="D36" s="17" t="s">
        <v>0</v>
      </c>
      <c r="E36" s="5">
        <f>F28*B36/1000</f>
        <v>30.24</v>
      </c>
      <c r="F36" s="5" t="s">
        <v>37</v>
      </c>
      <c r="G36" s="5">
        <f>E36*3</f>
        <v>90.72</v>
      </c>
      <c r="H36" s="3"/>
      <c r="I36" s="3"/>
      <c r="J36" s="3"/>
      <c r="K36" s="9"/>
      <c r="R36" s="10"/>
    </row>
    <row r="37" spans="1:18" ht="12.75">
      <c r="A37" s="3"/>
      <c r="B37" s="14" t="s">
        <v>34</v>
      </c>
      <c r="C37" s="14"/>
      <c r="D37" s="3"/>
      <c r="E37" s="3"/>
      <c r="F37" s="3"/>
      <c r="G37" s="3"/>
      <c r="H37" s="3"/>
      <c r="I37" s="3"/>
      <c r="J37" s="3"/>
      <c r="K37" s="9"/>
      <c r="R37" s="10"/>
    </row>
    <row r="38" spans="1:18" ht="18">
      <c r="A38" s="13" t="s">
        <v>33</v>
      </c>
      <c r="B38" s="18">
        <v>1.5</v>
      </c>
      <c r="C38" s="33"/>
      <c r="D38" s="3"/>
      <c r="E38" s="19">
        <f>F28*B38</f>
        <v>3024</v>
      </c>
      <c r="F38" s="3"/>
      <c r="G38" s="19">
        <f>E38*3</f>
        <v>9072</v>
      </c>
      <c r="H38" s="3"/>
      <c r="I38" s="3"/>
      <c r="J38" s="3"/>
      <c r="K38" s="9"/>
      <c r="R38" s="10"/>
    </row>
    <row r="39" spans="1:1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9"/>
      <c r="R39" s="10"/>
    </row>
    <row r="40" spans="1:1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9"/>
      <c r="R40" s="10"/>
    </row>
    <row r="41" ht="12.75">
      <c r="R41" s="10"/>
    </row>
  </sheetData>
  <sheetProtection/>
  <dataValidations count="1">
    <dataValidation type="list" allowBlank="1" showInputMessage="1" showErrorMessage="1" sqref="B6:C6">
      <formula1>$X$6:$X$14</formula1>
    </dataValidation>
  </dataValidations>
  <printOptions horizontalCentered="1" verticalCentered="1"/>
  <pageMargins left="0.5" right="0" top="0" bottom="0" header="0" footer="0"/>
  <pageSetup fitToHeight="1" fitToWidth="1" horizontalDpi="300" verticalDpi="300" orientation="landscape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Damon Pattison</dc:creator>
  <cp:keywords/>
  <dc:description/>
  <cp:lastModifiedBy>Admin</cp:lastModifiedBy>
  <cp:lastPrinted>2006-11-13T21:27:54Z</cp:lastPrinted>
  <dcterms:created xsi:type="dcterms:W3CDTF">2006-10-21T19:07:12Z</dcterms:created>
  <dcterms:modified xsi:type="dcterms:W3CDTF">2009-03-05T20:14:29Z</dcterms:modified>
  <cp:category/>
  <cp:version/>
  <cp:contentType/>
  <cp:contentStatus/>
</cp:coreProperties>
</file>